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ndpfeifer/Library/CloudStorage/Dropbox/Austausch Bernd Martin/Homepage LaStrega/Website/Lewis/Mobirise Sicherung Bernd only/assets/files/"/>
    </mc:Choice>
  </mc:AlternateContent>
  <xr:revisionPtr revIDLastSave="0" documentId="13_ncr:1_{E6A2FD5C-2904-D741-A5F6-363D50CE8EAF}" xr6:coauthVersionLast="47" xr6:coauthVersionMax="47" xr10:uidLastSave="{00000000-0000-0000-0000-000000000000}"/>
  <bookViews>
    <workbookView xWindow="-34260" yWindow="600" windowWidth="28600" windowHeight="17800" xr2:uid="{00000000-000D-0000-FFFF-FFFF00000000}"/>
  </bookViews>
  <sheets>
    <sheet name="www.lastregabike.de" sheetId="1" r:id="rId1"/>
    <sheet name="Diagramm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1" l="1"/>
  <c r="M4" i="1"/>
  <c r="M3" i="1"/>
  <c r="L15" i="1"/>
  <c r="F15" i="1"/>
  <c r="G15" i="1" s="1"/>
  <c r="D15" i="1"/>
  <c r="L16" i="1"/>
  <c r="F16" i="1"/>
  <c r="D16" i="1"/>
  <c r="G16" i="1" s="1"/>
  <c r="L13" i="1"/>
  <c r="F13" i="1"/>
  <c r="D13" i="1"/>
  <c r="L12" i="1"/>
  <c r="F12" i="1"/>
  <c r="D12" i="1"/>
  <c r="N15" i="1" l="1"/>
  <c r="O15" i="1" s="1"/>
  <c r="Q15" i="1"/>
  <c r="P15" i="1"/>
  <c r="N16" i="1"/>
  <c r="Q16" i="1"/>
  <c r="P16" i="1"/>
  <c r="O16" i="1"/>
  <c r="G12" i="1"/>
  <c r="N12" i="1" s="1"/>
  <c r="G13" i="1"/>
  <c r="N13" i="1" s="1"/>
  <c r="P13" i="1" s="1"/>
  <c r="Q12" i="1"/>
  <c r="P12" i="1"/>
  <c r="O12" i="1"/>
  <c r="O13" i="1" l="1"/>
  <c r="Q13" i="1"/>
  <c r="L3" i="1"/>
  <c r="L4" i="1"/>
  <c r="L5" i="1"/>
  <c r="L7" i="1"/>
  <c r="L9" i="1"/>
  <c r="L10" i="1"/>
  <c r="L18" i="1"/>
  <c r="L19" i="1"/>
  <c r="L21" i="1"/>
  <c r="L22" i="1"/>
  <c r="L24" i="1"/>
  <c r="L25" i="1"/>
  <c r="F4" i="1"/>
  <c r="F5" i="1"/>
  <c r="F7" i="1"/>
  <c r="F9" i="1"/>
  <c r="F10" i="1"/>
  <c r="F18" i="1"/>
  <c r="F19" i="1"/>
  <c r="F21" i="1"/>
  <c r="F22" i="1"/>
  <c r="F24" i="1"/>
  <c r="F25" i="1"/>
  <c r="F3" i="1"/>
  <c r="D4" i="1"/>
  <c r="G4" i="1" s="1"/>
  <c r="D5" i="1"/>
  <c r="G5" i="1" s="1"/>
  <c r="D7" i="1"/>
  <c r="G7" i="1" s="1"/>
  <c r="D9" i="1"/>
  <c r="G9" i="1" s="1"/>
  <c r="D10" i="1"/>
  <c r="G10" i="1" s="1"/>
  <c r="D18" i="1"/>
  <c r="G18" i="1" s="1"/>
  <c r="D19" i="1"/>
  <c r="G19" i="1" s="1"/>
  <c r="D21" i="1"/>
  <c r="D22" i="1"/>
  <c r="D24" i="1"/>
  <c r="G24" i="1" s="1"/>
  <c r="D25" i="1"/>
  <c r="G25" i="1" s="1"/>
  <c r="D3" i="1"/>
  <c r="G3" i="1" s="1"/>
  <c r="N3" i="1" s="1"/>
  <c r="G22" i="1" l="1"/>
  <c r="G21" i="1"/>
  <c r="N21" i="1" s="1"/>
  <c r="Q21" i="1" s="1"/>
  <c r="N4" i="1"/>
  <c r="P4" i="1" s="1"/>
  <c r="N24" i="1"/>
  <c r="O24" i="1" s="1"/>
  <c r="N25" i="1"/>
  <c r="P25" i="1" s="1"/>
  <c r="N19" i="1"/>
  <c r="P19" i="1" s="1"/>
  <c r="N9" i="1"/>
  <c r="Q9" i="1" s="1"/>
  <c r="N18" i="1"/>
  <c r="P18" i="1" s="1"/>
  <c r="N10" i="1"/>
  <c r="Q10" i="1" s="1"/>
  <c r="N7" i="1"/>
  <c r="O7" i="1" s="1"/>
  <c r="N5" i="1"/>
  <c r="Q5" i="1" s="1"/>
  <c r="O4" i="1"/>
  <c r="N22" i="1"/>
  <c r="O22" i="1" s="1"/>
  <c r="Q3" i="1"/>
  <c r="P3" i="1"/>
  <c r="O3" i="1"/>
  <c r="Q4" i="1" l="1"/>
  <c r="O21" i="1"/>
  <c r="P21" i="1"/>
  <c r="Q24" i="1"/>
  <c r="P24" i="1"/>
  <c r="O5" i="1"/>
  <c r="P5" i="1"/>
  <c r="P9" i="1"/>
  <c r="O9" i="1"/>
  <c r="O25" i="1"/>
  <c r="Q7" i="1"/>
  <c r="P7" i="1"/>
  <c r="P10" i="1"/>
  <c r="O19" i="1"/>
  <c r="P22" i="1"/>
  <c r="O10" i="1"/>
  <c r="Q19" i="1"/>
  <c r="Q22" i="1"/>
  <c r="O18" i="1"/>
  <c r="Q25" i="1"/>
  <c r="Q18" i="1"/>
</calcChain>
</file>

<file path=xl/sharedStrings.xml><?xml version="1.0" encoding="utf-8"?>
<sst xmlns="http://schemas.openxmlformats.org/spreadsheetml/2006/main" count="36" uniqueCount="36">
  <si>
    <t>Type</t>
  </si>
  <si>
    <t>Slave 1 (mm)</t>
  </si>
  <si>
    <t>Slave 2 (mm)</t>
  </si>
  <si>
    <t>Slave Area</t>
  </si>
  <si>
    <t>Master (mm)</t>
  </si>
  <si>
    <t>Master Area</t>
  </si>
  <si>
    <t>Hydraulic Leverage</t>
  </si>
  <si>
    <t>Total for both (mm)</t>
  </si>
  <si>
    <t>Middle of the pressing finger to blade pivot (mm)</t>
  </si>
  <si>
    <t>Blade pivot to cam, Max (mm)</t>
  </si>
  <si>
    <t>Min (mm)</t>
  </si>
  <si>
    <t>Mechanical Lev. (avg)</t>
  </si>
  <si>
    <t>Mechanical Lev. (peak)</t>
  </si>
  <si>
    <t>Total (or avg. for var. cams)</t>
  </si>
  <si>
    <t>180mm</t>
  </si>
  <si>
    <t>203mm</t>
  </si>
  <si>
    <t>220mm</t>
  </si>
  <si>
    <t>Lewis LHT min</t>
  </si>
  <si>
    <t>Lewis LHT middle</t>
  </si>
  <si>
    <t>Lewis LHT max</t>
  </si>
  <si>
    <t>Lewis LH4</t>
  </si>
  <si>
    <t>Direttissima</t>
  </si>
  <si>
    <t>Maxima</t>
  </si>
  <si>
    <t>Cura 4</t>
  </si>
  <si>
    <t>MT7 2-Finger</t>
  </si>
  <si>
    <t>MT7 1-Finger</t>
  </si>
  <si>
    <t>Lewis/MT7</t>
  </si>
  <si>
    <t>Lewis/Hope M4</t>
  </si>
  <si>
    <t>www.lewisbike.lastregabike.de</t>
  </si>
  <si>
    <t>Hope V4 Tech 3</t>
  </si>
  <si>
    <t>Hope V4 Tech 4</t>
  </si>
  <si>
    <t>TRP DH-R Evo</t>
  </si>
  <si>
    <t>Hayes Dominion A4</t>
  </si>
  <si>
    <t>Cura 4 2-Finger(Lubicus)</t>
  </si>
  <si>
    <t>www.shop.lastregabike.de</t>
  </si>
  <si>
    <t>www.lastregabike.de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</si>
</sst>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 (Textkörper)"/>
    </font>
    <font>
      <sz val="12"/>
      <color rgb="FF000000"/>
      <name val="Calibri (Textkörper)"/>
    </font>
  </fonts>
  <fills count="6">
    <fill>
      <patternFill patternType="none"/>
    </fill>
    <fill>
      <patternFill patternType="gray125"/>
    </fill>
    <fill>
      <patternFill patternType="solid">
        <fgColor rgb="FFC00000"/>
        <bgColor rgb="FF000000"/>
      </patternFill>
    </fill>
    <fill>
      <patternFill patternType="solid">
        <fgColor rgb="FFED7D31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70AD47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3" fillId="2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164" fontId="3" fillId="3" borderId="0" xfId="0" applyNumberFormat="1" applyFont="1" applyFill="1" applyAlignment="1">
      <alignment wrapText="1"/>
    </xf>
    <xf numFmtId="164" fontId="4" fillId="0" borderId="0" xfId="0" applyNumberFormat="1" applyFont="1"/>
    <xf numFmtId="164" fontId="0" fillId="0" borderId="0" xfId="0" applyNumberFormat="1"/>
    <xf numFmtId="164" fontId="3" fillId="4" borderId="0" xfId="0" applyNumberFormat="1" applyFont="1" applyFill="1" applyAlignment="1">
      <alignment wrapText="1"/>
    </xf>
    <xf numFmtId="164" fontId="3" fillId="5" borderId="0" xfId="0" applyNumberFormat="1" applyFont="1" applyFill="1" applyAlignment="1">
      <alignment wrapText="1"/>
    </xf>
    <xf numFmtId="0" fontId="6" fillId="0" borderId="0" xfId="1"/>
    <xf numFmtId="0" fontId="7" fillId="0" borderId="0" xfId="0" applyFont="1"/>
    <xf numFmtId="0" fontId="8" fillId="0" borderId="0" xfId="0" applyFont="1"/>
    <xf numFmtId="164" fontId="7" fillId="0" borderId="0" xfId="0" applyNumberFormat="1" applyFont="1"/>
    <xf numFmtId="0" fontId="2" fillId="0" borderId="0" xfId="0" applyFont="1"/>
    <xf numFmtId="2" fontId="4" fillId="0" borderId="0" xfId="0" applyNumberFormat="1" applyFont="1"/>
    <xf numFmtId="2" fontId="0" fillId="0" borderId="0" xfId="0" applyNumberFormat="1"/>
    <xf numFmtId="2" fontId="7" fillId="0" borderId="0" xfId="0" applyNumberFormat="1" applyFont="1"/>
    <xf numFmtId="0" fontId="1" fillId="0" borderId="0" xfId="0" applyFont="1"/>
    <xf numFmtId="0" fontId="6" fillId="0" borderId="0" xfId="2"/>
  </cellXfs>
  <cellStyles count="3">
    <cellStyle name="Hyperlink" xfId="1" xr:uid="{00000000-000B-0000-0000-000008000000}"/>
    <cellStyle name="Link" xfId="2" builtinId="8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Total (or avg. for var. cams)</a:t>
            </a:r>
          </a:p>
        </c:rich>
      </c:tx>
      <c:layout>
        <c:manualLayout>
          <c:xMode val="edge"/>
          <c:yMode val="edge"/>
          <c:x val="0.39592736014910118"/>
          <c:y val="2.11416490486257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2780063978825119E-2"/>
          <c:y val="8.8974713255980428E-2"/>
          <c:w val="0.90106626154575031"/>
          <c:h val="0.872568627124569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DF-BB44-AEE4-B3CFB1F425C5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DF-BB44-AEE4-B3CFB1F425C5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DF-BB44-AEE4-B3CFB1F425C5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DF-BB44-AEE4-B3CFB1F425C5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DF-BB44-AEE4-B3CFB1F425C5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DF-BB44-AEE4-B3CFB1F425C5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DF-BB44-AEE4-B3CFB1F425C5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DF-BB44-AEE4-B3CFB1F425C5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F9-1F40-B7CD-E159385DD0B5}"/>
                </c:ext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DF-BB44-AEE4-B3CFB1F425C5}"/>
                </c:ext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DF-BB44-AEE4-B3CFB1F425C5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DF-BB44-AEE4-B3CFB1F425C5}"/>
                </c:ext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DF-BB44-AEE4-B3CFB1F425C5}"/>
                </c:ext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DF-BB44-AEE4-B3CFB1F425C5}"/>
                </c:ext>
              </c:extLst>
            </c:dLbl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DF-BB44-AEE4-B3CFB1F425C5}"/>
                </c:ext>
              </c:extLst>
            </c:dLbl>
            <c:dLbl>
              <c:idx val="2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8DF-BB44-AEE4-B3CFB1F425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'www.lastregabike.de'!$A$3:$A$25</c:f>
              <c:strCache>
                <c:ptCount val="23"/>
                <c:pt idx="0">
                  <c:v>Lewis LHT min</c:v>
                </c:pt>
                <c:pt idx="1">
                  <c:v>Lewis LHT middle</c:v>
                </c:pt>
                <c:pt idx="2">
                  <c:v>Lewis LHT max</c:v>
                </c:pt>
                <c:pt idx="4">
                  <c:v>Lewis LH4</c:v>
                </c:pt>
                <c:pt idx="6">
                  <c:v>Direttissima</c:v>
                </c:pt>
                <c:pt idx="7">
                  <c:v>Maxima</c:v>
                </c:pt>
                <c:pt idx="9">
                  <c:v>Hope V4 Tech 3</c:v>
                </c:pt>
                <c:pt idx="10">
                  <c:v>Hope V4 Tech 4</c:v>
                </c:pt>
                <c:pt idx="12">
                  <c:v>Hayes Dominion A4</c:v>
                </c:pt>
                <c:pt idx="13">
                  <c:v>TRP DH-R Evo</c:v>
                </c:pt>
                <c:pt idx="15">
                  <c:v>Cura 4</c:v>
                </c:pt>
                <c:pt idx="16">
                  <c:v>Cura 4 2-Finger(Lubicus)</c:v>
                </c:pt>
                <c:pt idx="18">
                  <c:v>MT7 2-Finger</c:v>
                </c:pt>
                <c:pt idx="19">
                  <c:v>MT7 1-Finger</c:v>
                </c:pt>
                <c:pt idx="21">
                  <c:v>Lewis/MT7</c:v>
                </c:pt>
                <c:pt idx="22">
                  <c:v>Lewis/Hope M4</c:v>
                </c:pt>
              </c:strCache>
            </c:strRef>
          </c:cat>
          <c:val>
            <c:numRef>
              <c:f>'www.lastregabike.de'!$N$3:$N$25</c:f>
              <c:numCache>
                <c:formatCode>0.00</c:formatCode>
                <c:ptCount val="23"/>
                <c:pt idx="0">
                  <c:v>45.098271604938276</c:v>
                </c:pt>
                <c:pt idx="1">
                  <c:v>51.248035914702584</c:v>
                </c:pt>
                <c:pt idx="2">
                  <c:v>59.33983105912931</c:v>
                </c:pt>
                <c:pt idx="4">
                  <c:v>39.418724279835388</c:v>
                </c:pt>
                <c:pt idx="6">
                  <c:v>39.518518518518519</c:v>
                </c:pt>
                <c:pt idx="7">
                  <c:v>49.790123456790127</c:v>
                </c:pt>
                <c:pt idx="9">
                  <c:v>35.590909090909093</c:v>
                </c:pt>
                <c:pt idx="10">
                  <c:v>43.817678166708646</c:v>
                </c:pt>
                <c:pt idx="12">
                  <c:v>40.794942165541471</c:v>
                </c:pt>
                <c:pt idx="13">
                  <c:v>36.872427983539097</c:v>
                </c:pt>
                <c:pt idx="15">
                  <c:v>36.104956268221578</c:v>
                </c:pt>
                <c:pt idx="16">
                  <c:v>43.66180758017493</c:v>
                </c:pt>
                <c:pt idx="18">
                  <c:v>42.540799999999997</c:v>
                </c:pt>
                <c:pt idx="19">
                  <c:v>36.0672</c:v>
                </c:pt>
                <c:pt idx="21">
                  <c:v>46.977366255144034</c:v>
                </c:pt>
                <c:pt idx="22">
                  <c:v>41.613168724279838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8DF-BB44-AEE4-B3CFB1F42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1"/>
        <c:axId val="397396383"/>
        <c:axId val="397405407"/>
      </c:barChart>
      <c:catAx>
        <c:axId val="397396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7405407"/>
        <c:crosses val="autoZero"/>
        <c:auto val="1"/>
        <c:lblAlgn val="ctr"/>
        <c:lblOffset val="100"/>
        <c:noMultiLvlLbl val="0"/>
      </c:catAx>
      <c:valAx>
        <c:axId val="397405407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in"/>
        <c:minorTickMark val="out"/>
        <c:tickLblPos val="nextTo"/>
        <c:spPr>
          <a:noFill/>
          <a:ln w="12700"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7396383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6363D8E-4F59-2340-9A4C-8C991B810A2D}">
  <sheetPr/>
  <sheetViews>
    <sheetView zoomScale="129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25116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231C888-509E-C549-E13F-88422B001CD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hop.lastregabike.de/" TargetMode="External"/><Relationship Id="rId2" Type="http://schemas.openxmlformats.org/officeDocument/2006/relationships/hyperlink" Target="http://www.lastregabike.de/" TargetMode="External"/><Relationship Id="rId1" Type="http://schemas.openxmlformats.org/officeDocument/2006/relationships/hyperlink" Target="http://www.lewisbike.lastregabike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zoomScaleNormal="100" workbookViewId="0">
      <selection activeCell="G33" sqref="G33"/>
    </sheetView>
  </sheetViews>
  <sheetFormatPr baseColWidth="10" defaultColWidth="8.83203125" defaultRowHeight="15" x14ac:dyDescent="0.2"/>
  <cols>
    <col min="1" max="1" width="21" customWidth="1"/>
    <col min="6" max="6" width="9.1640625" style="9"/>
    <col min="7" max="7" width="12.1640625" style="9" customWidth="1"/>
    <col min="8" max="8" width="11.5" customWidth="1"/>
    <col min="9" max="9" width="19.33203125" customWidth="1"/>
    <col min="10" max="10" width="12.5" customWidth="1"/>
    <col min="12" max="12" width="11.6640625" style="9" customWidth="1"/>
    <col min="13" max="13" width="12.1640625" style="9" customWidth="1"/>
    <col min="14" max="14" width="15.5" style="9" customWidth="1"/>
    <col min="15" max="17" width="9.1640625" style="9"/>
  </cols>
  <sheetData>
    <row r="1" spans="1:17" ht="5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7" t="s">
        <v>5</v>
      </c>
      <c r="G1" s="7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10" t="s">
        <v>11</v>
      </c>
      <c r="M1" s="10" t="s">
        <v>12</v>
      </c>
      <c r="N1" s="11" t="s">
        <v>13</v>
      </c>
      <c r="O1" s="11" t="s">
        <v>14</v>
      </c>
      <c r="P1" s="11" t="s">
        <v>15</v>
      </c>
      <c r="Q1" s="11" t="s">
        <v>16</v>
      </c>
    </row>
    <row r="2" spans="1:17" ht="16" x14ac:dyDescent="0.2">
      <c r="A2" s="4"/>
      <c r="B2" s="4"/>
      <c r="C2" s="4"/>
      <c r="D2" s="4"/>
      <c r="E2" s="4"/>
      <c r="F2" s="8"/>
      <c r="G2" s="8"/>
      <c r="H2" s="4"/>
      <c r="I2" s="4"/>
      <c r="J2" s="4"/>
      <c r="K2" s="5"/>
      <c r="L2" s="8"/>
      <c r="M2" s="8"/>
      <c r="N2" s="8"/>
      <c r="O2" s="8"/>
      <c r="P2" s="8"/>
      <c r="Q2" s="8"/>
    </row>
    <row r="3" spans="1:17" ht="16" x14ac:dyDescent="0.2">
      <c r="A3" s="4" t="s">
        <v>17</v>
      </c>
      <c r="B3" s="4">
        <v>17</v>
      </c>
      <c r="C3" s="4">
        <v>17</v>
      </c>
      <c r="D3" s="17">
        <f>2*((PI()*(B3/2)^2)+(PI()*(C3/2)^2))</f>
        <v>907.9202768874502</v>
      </c>
      <c r="E3" s="4">
        <v>9</v>
      </c>
      <c r="F3" s="17">
        <f>(PI()*(E3/2)^2)</f>
        <v>63.617251235193308</v>
      </c>
      <c r="G3" s="17">
        <f>(D3/F3)/2</f>
        <v>7.1358024691358031</v>
      </c>
      <c r="H3" s="4"/>
      <c r="I3" s="4">
        <v>79</v>
      </c>
      <c r="J3" s="6">
        <v>12.5</v>
      </c>
      <c r="K3" s="6">
        <v>9.5</v>
      </c>
      <c r="L3" s="17">
        <f t="shared" ref="L3:L25" si="0">I3/J3</f>
        <v>6.32</v>
      </c>
      <c r="M3" s="17">
        <f>I3/K3</f>
        <v>8.3157894736842106</v>
      </c>
      <c r="N3" s="17">
        <f>G3*L3</f>
        <v>45.098271604938276</v>
      </c>
      <c r="O3" s="17">
        <f>N3*(180/2000)</f>
        <v>4.0588444444444445</v>
      </c>
      <c r="P3" s="17">
        <f>N3*(203/2000)</f>
        <v>4.577474567901235</v>
      </c>
      <c r="Q3" s="17">
        <f>N3*(220/2000)</f>
        <v>4.9608098765432107</v>
      </c>
    </row>
    <row r="4" spans="1:17" ht="16" x14ac:dyDescent="0.2">
      <c r="A4" s="4" t="s">
        <v>18</v>
      </c>
      <c r="B4" s="4">
        <v>17</v>
      </c>
      <c r="C4" s="4">
        <v>17</v>
      </c>
      <c r="D4" s="17">
        <f t="shared" ref="D4:D25" si="1">2*((PI()*(B4/2)^2)+(PI()*(C4/2)^2))</f>
        <v>907.9202768874502</v>
      </c>
      <c r="E4" s="4">
        <v>9</v>
      </c>
      <c r="F4" s="17">
        <f t="shared" ref="F4:F25" si="2">(PI()*(E4/2)^2)</f>
        <v>63.617251235193308</v>
      </c>
      <c r="G4" s="17">
        <f t="shared" ref="G4:G25" si="3">(D4/F4)/2</f>
        <v>7.1358024691358031</v>
      </c>
      <c r="H4" s="4"/>
      <c r="I4" s="4">
        <v>79</v>
      </c>
      <c r="J4" s="6">
        <v>11</v>
      </c>
      <c r="K4" s="6">
        <v>9.5</v>
      </c>
      <c r="L4" s="17">
        <f t="shared" si="0"/>
        <v>7.1818181818181817</v>
      </c>
      <c r="M4" s="17">
        <f>I4/K4</f>
        <v>8.3157894736842106</v>
      </c>
      <c r="N4" s="17">
        <f t="shared" ref="N4:N25" si="4">G4*L4</f>
        <v>51.248035914702584</v>
      </c>
      <c r="O4" s="17">
        <f t="shared" ref="O4:O25" si="5">N4*(180/2000)</f>
        <v>4.6123232323232326</v>
      </c>
      <c r="P4" s="17">
        <f t="shared" ref="P4:P25" si="6">N4*(203/2000)</f>
        <v>5.2016756453423127</v>
      </c>
      <c r="Q4" s="17">
        <f t="shared" ref="Q4:Q25" si="7">N4*(220/2000)</f>
        <v>5.6372839506172845</v>
      </c>
    </row>
    <row r="5" spans="1:17" ht="16" x14ac:dyDescent="0.2">
      <c r="A5" s="4" t="s">
        <v>19</v>
      </c>
      <c r="B5" s="4">
        <v>17</v>
      </c>
      <c r="C5" s="4">
        <v>17</v>
      </c>
      <c r="D5" s="17">
        <f t="shared" si="1"/>
        <v>907.9202768874502</v>
      </c>
      <c r="E5" s="4">
        <v>9</v>
      </c>
      <c r="F5" s="17">
        <f t="shared" si="2"/>
        <v>63.617251235193308</v>
      </c>
      <c r="G5" s="17">
        <f t="shared" si="3"/>
        <v>7.1358024691358031</v>
      </c>
      <c r="H5" s="4"/>
      <c r="I5" s="4">
        <v>79</v>
      </c>
      <c r="J5" s="6">
        <v>9.5</v>
      </c>
      <c r="K5" s="6">
        <v>9.5</v>
      </c>
      <c r="L5" s="17">
        <f t="shared" si="0"/>
        <v>8.3157894736842106</v>
      </c>
      <c r="M5" s="17">
        <f>I5/K5</f>
        <v>8.3157894736842106</v>
      </c>
      <c r="N5" s="17">
        <f t="shared" si="4"/>
        <v>59.33983105912931</v>
      </c>
      <c r="O5" s="17">
        <f t="shared" si="5"/>
        <v>5.3405847953216377</v>
      </c>
      <c r="P5" s="17">
        <f t="shared" si="6"/>
        <v>6.0229928525016252</v>
      </c>
      <c r="Q5" s="17">
        <f t="shared" si="7"/>
        <v>6.5273814165042241</v>
      </c>
    </row>
    <row r="6" spans="1:17" ht="16" x14ac:dyDescent="0.2">
      <c r="A6" s="4"/>
      <c r="B6" s="4"/>
      <c r="C6" s="4"/>
      <c r="D6" s="17"/>
      <c r="E6" s="4"/>
      <c r="F6" s="17"/>
      <c r="G6" s="17"/>
      <c r="H6" s="4"/>
      <c r="I6" s="4"/>
      <c r="J6" s="6"/>
      <c r="K6" s="6"/>
      <c r="L6" s="17"/>
      <c r="M6" s="17"/>
      <c r="N6" s="17"/>
      <c r="O6" s="17"/>
      <c r="P6" s="17"/>
      <c r="Q6" s="17"/>
    </row>
    <row r="7" spans="1:17" ht="16" x14ac:dyDescent="0.2">
      <c r="A7" s="4" t="s">
        <v>20</v>
      </c>
      <c r="B7" s="4">
        <v>17</v>
      </c>
      <c r="C7" s="4">
        <v>14</v>
      </c>
      <c r="D7" s="17">
        <f t="shared" si="1"/>
        <v>761.8362184955248</v>
      </c>
      <c r="E7" s="4">
        <v>9</v>
      </c>
      <c r="F7" s="17">
        <f t="shared" si="2"/>
        <v>63.617251235193308</v>
      </c>
      <c r="G7" s="17">
        <f t="shared" si="3"/>
        <v>5.9876543209876543</v>
      </c>
      <c r="H7" s="4"/>
      <c r="I7" s="4">
        <v>79</v>
      </c>
      <c r="J7" s="4">
        <v>12</v>
      </c>
      <c r="K7" s="4"/>
      <c r="L7" s="17">
        <f t="shared" si="0"/>
        <v>6.583333333333333</v>
      </c>
      <c r="M7" s="17"/>
      <c r="N7" s="17">
        <f t="shared" si="4"/>
        <v>39.418724279835388</v>
      </c>
      <c r="O7" s="17">
        <f t="shared" si="5"/>
        <v>3.5476851851851849</v>
      </c>
      <c r="P7" s="17">
        <f t="shared" si="6"/>
        <v>4.0010005144032919</v>
      </c>
      <c r="Q7" s="17">
        <f t="shared" si="7"/>
        <v>4.3360596707818928</v>
      </c>
    </row>
    <row r="8" spans="1:17" ht="16" x14ac:dyDescent="0.2">
      <c r="A8" s="4"/>
      <c r="B8" s="4"/>
      <c r="C8" s="4"/>
      <c r="D8" s="17"/>
      <c r="E8" s="4"/>
      <c r="F8" s="17"/>
      <c r="G8" s="17"/>
      <c r="H8" s="4"/>
      <c r="I8" s="4"/>
      <c r="J8" s="4"/>
      <c r="K8" s="4"/>
      <c r="L8" s="17"/>
      <c r="M8" s="17"/>
      <c r="N8" s="17"/>
      <c r="O8" s="17"/>
      <c r="P8" s="17"/>
      <c r="Q8" s="17"/>
    </row>
    <row r="9" spans="1:17" ht="16" x14ac:dyDescent="0.2">
      <c r="A9" s="4" t="s">
        <v>21</v>
      </c>
      <c r="B9" s="4">
        <v>17</v>
      </c>
      <c r="C9" s="4">
        <v>14</v>
      </c>
      <c r="D9" s="17">
        <f t="shared" si="1"/>
        <v>761.8362184955248</v>
      </c>
      <c r="E9" s="4">
        <v>9</v>
      </c>
      <c r="F9" s="17">
        <f t="shared" si="2"/>
        <v>63.617251235193308</v>
      </c>
      <c r="G9" s="17">
        <f t="shared" si="3"/>
        <v>5.9876543209876543</v>
      </c>
      <c r="H9" s="4"/>
      <c r="I9" s="4">
        <v>72.599999999999994</v>
      </c>
      <c r="J9" s="4">
        <v>11</v>
      </c>
      <c r="K9" s="4"/>
      <c r="L9" s="17">
        <f t="shared" si="0"/>
        <v>6.6</v>
      </c>
      <c r="M9" s="17"/>
      <c r="N9" s="17">
        <f t="shared" si="4"/>
        <v>39.518518518518519</v>
      </c>
      <c r="O9" s="17">
        <f t="shared" si="5"/>
        <v>3.5566666666666666</v>
      </c>
      <c r="P9" s="17">
        <f t="shared" si="6"/>
        <v>4.0111296296296297</v>
      </c>
      <c r="Q9" s="17">
        <f t="shared" si="7"/>
        <v>4.3470370370370368</v>
      </c>
    </row>
    <row r="10" spans="1:17" ht="16" x14ac:dyDescent="0.2">
      <c r="A10" s="4" t="s">
        <v>22</v>
      </c>
      <c r="B10" s="4">
        <v>17</v>
      </c>
      <c r="C10" s="4">
        <v>16</v>
      </c>
      <c r="D10" s="17">
        <f t="shared" si="1"/>
        <v>856.08399810321862</v>
      </c>
      <c r="E10" s="4">
        <v>9</v>
      </c>
      <c r="F10" s="17">
        <f t="shared" si="2"/>
        <v>63.617251235193308</v>
      </c>
      <c r="G10" s="17">
        <f t="shared" si="3"/>
        <v>6.7283950617283956</v>
      </c>
      <c r="H10" s="4"/>
      <c r="I10" s="4">
        <v>81.400000000000006</v>
      </c>
      <c r="J10" s="4">
        <v>11</v>
      </c>
      <c r="K10" s="4"/>
      <c r="L10" s="17">
        <f t="shared" si="0"/>
        <v>7.4</v>
      </c>
      <c r="M10" s="17"/>
      <c r="N10" s="17">
        <f t="shared" si="4"/>
        <v>49.790123456790127</v>
      </c>
      <c r="O10" s="17">
        <f t="shared" si="5"/>
        <v>4.4811111111111108</v>
      </c>
      <c r="P10" s="17">
        <f t="shared" si="6"/>
        <v>5.0536975308641985</v>
      </c>
      <c r="Q10" s="17">
        <f t="shared" si="7"/>
        <v>5.4769135802469142</v>
      </c>
    </row>
    <row r="11" spans="1:17" ht="16" x14ac:dyDescent="0.2">
      <c r="A11" s="4"/>
      <c r="B11" s="4"/>
      <c r="C11" s="4"/>
      <c r="D11" s="17"/>
      <c r="E11" s="4"/>
      <c r="F11" s="17"/>
      <c r="G11" s="17"/>
      <c r="H11" s="4"/>
      <c r="I11" s="4"/>
      <c r="J11" s="4"/>
      <c r="K11" s="4"/>
      <c r="L11" s="17"/>
      <c r="M11" s="17"/>
      <c r="N11" s="17"/>
      <c r="O11" s="17"/>
      <c r="P11" s="17"/>
      <c r="Q11" s="17"/>
    </row>
    <row r="12" spans="1:17" ht="16" x14ac:dyDescent="0.2">
      <c r="A12" s="16" t="s">
        <v>29</v>
      </c>
      <c r="B12" s="4">
        <v>18</v>
      </c>
      <c r="C12" s="4">
        <v>16</v>
      </c>
      <c r="D12" s="18">
        <f t="shared" ref="D12:D13" si="8">2*((PI()*(B12/2)^2)+(PI()*(C12/2)^2))</f>
        <v>911.06186954103998</v>
      </c>
      <c r="E12" s="9">
        <v>10</v>
      </c>
      <c r="F12" s="18">
        <f t="shared" ref="F12:F13" si="9">(PI()*(E12/2)^2)</f>
        <v>78.539816339744831</v>
      </c>
      <c r="G12" s="18">
        <f>(D12/F12)/2</f>
        <v>5.8</v>
      </c>
      <c r="H12" s="9"/>
      <c r="I12" s="4">
        <v>67.5</v>
      </c>
      <c r="J12" s="4">
        <v>11</v>
      </c>
      <c r="K12" s="9"/>
      <c r="L12" s="18">
        <f>I12/J12</f>
        <v>6.1363636363636367</v>
      </c>
      <c r="M12" s="18"/>
      <c r="N12" s="18">
        <f>G12*L12</f>
        <v>35.590909090909093</v>
      </c>
      <c r="O12" s="18">
        <f>N12*(180/2000)</f>
        <v>3.2031818181818181</v>
      </c>
      <c r="P12" s="18">
        <f>N12*(203/2000)</f>
        <v>3.6124772727272734</v>
      </c>
      <c r="Q12" s="18">
        <f>N12*(220/2000)</f>
        <v>3.9150000000000005</v>
      </c>
    </row>
    <row r="13" spans="1:17" ht="16" x14ac:dyDescent="0.2">
      <c r="A13" s="16" t="s">
        <v>30</v>
      </c>
      <c r="B13" s="4">
        <v>18</v>
      </c>
      <c r="C13" s="4">
        <v>16</v>
      </c>
      <c r="D13" s="18">
        <f t="shared" si="8"/>
        <v>911.06186954103998</v>
      </c>
      <c r="E13" s="9">
        <v>9.5</v>
      </c>
      <c r="F13" s="18">
        <f t="shared" si="9"/>
        <v>70.882184246619701</v>
      </c>
      <c r="G13" s="18">
        <f>(D13/F13)/2</f>
        <v>6.4265927977839343</v>
      </c>
      <c r="H13" s="9"/>
      <c r="I13" s="4">
        <v>75</v>
      </c>
      <c r="J13" s="4">
        <v>11</v>
      </c>
      <c r="K13" s="9"/>
      <c r="L13" s="18">
        <f>I13/J13</f>
        <v>6.8181818181818183</v>
      </c>
      <c r="M13" s="18"/>
      <c r="N13" s="18">
        <f>G13*L13</f>
        <v>43.817678166708646</v>
      </c>
      <c r="O13" s="18">
        <f>N13*(180/2000)</f>
        <v>3.9435910350037782</v>
      </c>
      <c r="P13" s="18">
        <f>N13*(203/2000)</f>
        <v>4.4474943339209281</v>
      </c>
      <c r="Q13" s="18">
        <f>N13*(220/2000)</f>
        <v>4.8199445983379512</v>
      </c>
    </row>
    <row r="14" spans="1:17" ht="16" x14ac:dyDescent="0.2">
      <c r="B14" s="4"/>
      <c r="C14" s="4"/>
      <c r="D14" s="18"/>
      <c r="E14" s="9"/>
      <c r="F14" s="18"/>
      <c r="G14" s="18"/>
      <c r="H14" s="9"/>
      <c r="I14" s="4"/>
      <c r="J14" s="4"/>
      <c r="K14" s="9"/>
      <c r="L14" s="18"/>
      <c r="M14" s="18"/>
      <c r="N14" s="18"/>
      <c r="O14" s="18"/>
      <c r="P14" s="18"/>
      <c r="Q14" s="18"/>
    </row>
    <row r="15" spans="1:17" ht="16" x14ac:dyDescent="0.2">
      <c r="A15" s="20" t="s">
        <v>32</v>
      </c>
      <c r="B15" s="4">
        <v>17</v>
      </c>
      <c r="C15" s="4">
        <v>17</v>
      </c>
      <c r="D15" s="19">
        <f t="shared" ref="D15:D16" si="10">2*((PI()*(B15/2)^2)+(PI()*(C15/2)^2))</f>
        <v>907.9202768874502</v>
      </c>
      <c r="E15" s="9">
        <v>9.15</v>
      </c>
      <c r="F15" s="19">
        <f t="shared" ref="F15:F16" si="11">(PI()*(E15/2)^2)</f>
        <v>65.755497735042866</v>
      </c>
      <c r="G15" s="19">
        <f>(D15/F15)/2</f>
        <v>6.9037594433993252</v>
      </c>
      <c r="H15" s="9"/>
      <c r="I15" s="4">
        <v>65</v>
      </c>
      <c r="J15" s="4">
        <v>11</v>
      </c>
      <c r="K15" s="9"/>
      <c r="L15" s="19">
        <f>I15/J15</f>
        <v>5.9090909090909092</v>
      </c>
      <c r="M15" s="18"/>
      <c r="N15" s="19">
        <f>G15*L15</f>
        <v>40.794942165541471</v>
      </c>
      <c r="O15" s="19">
        <f>N15*(180/2000)</f>
        <v>3.6715447948987321</v>
      </c>
      <c r="P15" s="19">
        <f>N15*(203/2000)</f>
        <v>4.1406866298024596</v>
      </c>
      <c r="Q15" s="19">
        <f>N15*(220/2000)</f>
        <v>4.4874436382095615</v>
      </c>
    </row>
    <row r="16" spans="1:17" ht="16" x14ac:dyDescent="0.2">
      <c r="A16" s="13" t="s">
        <v>31</v>
      </c>
      <c r="B16" s="14">
        <v>16</v>
      </c>
      <c r="C16" s="14">
        <v>16</v>
      </c>
      <c r="D16" s="19">
        <f t="shared" si="10"/>
        <v>804.24771931898704</v>
      </c>
      <c r="E16" s="15">
        <v>9</v>
      </c>
      <c r="F16" s="19">
        <f t="shared" si="11"/>
        <v>63.617251235193308</v>
      </c>
      <c r="G16" s="19">
        <f>(D16/F16)/2</f>
        <v>6.3209876543209882</v>
      </c>
      <c r="H16" s="15"/>
      <c r="I16" s="14">
        <v>70</v>
      </c>
      <c r="J16" s="14">
        <v>12</v>
      </c>
      <c r="K16" s="15"/>
      <c r="L16" s="19">
        <f>I16/J16</f>
        <v>5.833333333333333</v>
      </c>
      <c r="M16" s="19"/>
      <c r="N16" s="19">
        <f>G16*L16</f>
        <v>36.872427983539097</v>
      </c>
      <c r="O16" s="19">
        <f>N16*(180/2000)</f>
        <v>3.3185185185185184</v>
      </c>
      <c r="P16" s="19">
        <f>N16*(203/2000)</f>
        <v>3.7425514403292186</v>
      </c>
      <c r="Q16" s="19">
        <f>N16*(220/2000)</f>
        <v>4.0559670781893011</v>
      </c>
    </row>
    <row r="17" spans="1:17" ht="16" x14ac:dyDescent="0.2">
      <c r="A17" s="4"/>
      <c r="B17" s="4"/>
      <c r="C17" s="4"/>
      <c r="D17" s="17"/>
      <c r="E17" s="4"/>
      <c r="F17" s="17"/>
      <c r="G17" s="17"/>
      <c r="H17" s="4"/>
      <c r="I17" s="4"/>
      <c r="J17" s="4"/>
      <c r="K17" s="4"/>
      <c r="L17" s="17"/>
      <c r="M17" s="17"/>
      <c r="N17" s="17"/>
      <c r="O17" s="17"/>
      <c r="P17" s="17"/>
      <c r="Q17" s="17"/>
    </row>
    <row r="18" spans="1:17" ht="16" x14ac:dyDescent="0.2">
      <c r="A18" s="4" t="s">
        <v>23</v>
      </c>
      <c r="B18" s="4">
        <v>18</v>
      </c>
      <c r="C18" s="4">
        <v>18</v>
      </c>
      <c r="D18" s="17">
        <f t="shared" si="1"/>
        <v>1017.8760197630929</v>
      </c>
      <c r="E18" s="4">
        <v>10.5</v>
      </c>
      <c r="F18" s="17">
        <f t="shared" si="2"/>
        <v>86.59014751456867</v>
      </c>
      <c r="G18" s="17">
        <f t="shared" si="3"/>
        <v>5.8775510204081636</v>
      </c>
      <c r="H18" s="4"/>
      <c r="I18" s="4">
        <v>64.5</v>
      </c>
      <c r="J18" s="4">
        <v>10.5</v>
      </c>
      <c r="K18" s="4"/>
      <c r="L18" s="17">
        <f t="shared" si="0"/>
        <v>6.1428571428571432</v>
      </c>
      <c r="M18" s="17"/>
      <c r="N18" s="17">
        <f t="shared" si="4"/>
        <v>36.104956268221578</v>
      </c>
      <c r="O18" s="17">
        <f t="shared" si="5"/>
        <v>3.2494460641399421</v>
      </c>
      <c r="P18" s="17">
        <f t="shared" si="6"/>
        <v>3.6646530612244903</v>
      </c>
      <c r="Q18" s="17">
        <f t="shared" si="7"/>
        <v>3.9715451895043734</v>
      </c>
    </row>
    <row r="19" spans="1:17" ht="16" x14ac:dyDescent="0.2">
      <c r="A19" s="4" t="s">
        <v>33</v>
      </c>
      <c r="B19" s="4">
        <v>18</v>
      </c>
      <c r="C19" s="4">
        <v>18</v>
      </c>
      <c r="D19" s="17">
        <f t="shared" si="1"/>
        <v>1017.8760197630929</v>
      </c>
      <c r="E19" s="4">
        <v>10.5</v>
      </c>
      <c r="F19" s="17">
        <f t="shared" si="2"/>
        <v>86.59014751456867</v>
      </c>
      <c r="G19" s="17">
        <f t="shared" si="3"/>
        <v>5.8775510204081636</v>
      </c>
      <c r="H19" s="4"/>
      <c r="I19" s="4">
        <v>78</v>
      </c>
      <c r="J19" s="4">
        <v>10.5</v>
      </c>
      <c r="K19" s="4"/>
      <c r="L19" s="17">
        <f t="shared" si="0"/>
        <v>7.4285714285714288</v>
      </c>
      <c r="M19" s="17"/>
      <c r="N19" s="17">
        <f t="shared" si="4"/>
        <v>43.66180758017493</v>
      </c>
      <c r="O19" s="17">
        <f t="shared" si="5"/>
        <v>3.9295626822157437</v>
      </c>
      <c r="P19" s="17">
        <f t="shared" si="6"/>
        <v>4.4316734693877553</v>
      </c>
      <c r="Q19" s="17">
        <f t="shared" si="7"/>
        <v>4.8027988338192422</v>
      </c>
    </row>
    <row r="20" spans="1:17" ht="16" x14ac:dyDescent="0.2">
      <c r="A20" s="4"/>
      <c r="B20" s="4"/>
      <c r="C20" s="4"/>
      <c r="D20" s="17"/>
      <c r="E20" s="4"/>
      <c r="F20" s="17"/>
      <c r="G20" s="17"/>
      <c r="H20" s="4"/>
      <c r="I20" s="4"/>
      <c r="J20" s="4"/>
      <c r="K20" s="4"/>
      <c r="L20" s="17"/>
      <c r="M20" s="17"/>
      <c r="N20" s="17"/>
      <c r="O20" s="17"/>
      <c r="P20" s="17"/>
      <c r="Q20" s="17"/>
    </row>
    <row r="21" spans="1:17" ht="16" x14ac:dyDescent="0.2">
      <c r="A21" s="4" t="s">
        <v>24</v>
      </c>
      <c r="B21" s="4">
        <v>17</v>
      </c>
      <c r="C21" s="4">
        <v>17</v>
      </c>
      <c r="D21" s="17">
        <f t="shared" si="1"/>
        <v>907.9202768874502</v>
      </c>
      <c r="E21" s="4">
        <v>10</v>
      </c>
      <c r="F21" s="17">
        <f t="shared" si="2"/>
        <v>78.539816339744831</v>
      </c>
      <c r="G21" s="17">
        <f t="shared" si="3"/>
        <v>5.7799999999999994</v>
      </c>
      <c r="H21" s="4"/>
      <c r="I21" s="4">
        <v>92</v>
      </c>
      <c r="J21" s="4">
        <v>12.5</v>
      </c>
      <c r="K21" s="4"/>
      <c r="L21" s="17">
        <f t="shared" si="0"/>
        <v>7.36</v>
      </c>
      <c r="M21" s="17"/>
      <c r="N21" s="17">
        <f t="shared" si="4"/>
        <v>42.540799999999997</v>
      </c>
      <c r="O21" s="17">
        <f t="shared" si="5"/>
        <v>3.8286719999999996</v>
      </c>
      <c r="P21" s="17">
        <f t="shared" si="6"/>
        <v>4.3178912</v>
      </c>
      <c r="Q21" s="17">
        <f t="shared" si="7"/>
        <v>4.6794880000000001</v>
      </c>
    </row>
    <row r="22" spans="1:17" ht="16" x14ac:dyDescent="0.2">
      <c r="A22" s="4" t="s">
        <v>25</v>
      </c>
      <c r="B22" s="4">
        <v>17</v>
      </c>
      <c r="C22" s="4">
        <v>17</v>
      </c>
      <c r="D22" s="17">
        <f t="shared" si="1"/>
        <v>907.9202768874502</v>
      </c>
      <c r="E22" s="4">
        <v>10</v>
      </c>
      <c r="F22" s="17">
        <f t="shared" si="2"/>
        <v>78.539816339744831</v>
      </c>
      <c r="G22" s="17">
        <f t="shared" si="3"/>
        <v>5.7799999999999994</v>
      </c>
      <c r="H22" s="4"/>
      <c r="I22" s="4">
        <v>78</v>
      </c>
      <c r="J22" s="4">
        <v>12.5</v>
      </c>
      <c r="K22" s="4"/>
      <c r="L22" s="17">
        <f t="shared" si="0"/>
        <v>6.24</v>
      </c>
      <c r="M22" s="17"/>
      <c r="N22" s="17">
        <f t="shared" si="4"/>
        <v>36.0672</v>
      </c>
      <c r="O22" s="17">
        <f t="shared" si="5"/>
        <v>3.246048</v>
      </c>
      <c r="P22" s="17">
        <f t="shared" si="6"/>
        <v>3.6608208000000002</v>
      </c>
      <c r="Q22" s="17">
        <f t="shared" si="7"/>
        <v>3.9673919999999998</v>
      </c>
    </row>
    <row r="23" spans="1:17" ht="16" x14ac:dyDescent="0.2">
      <c r="A23" s="4"/>
      <c r="B23" s="4"/>
      <c r="C23" s="4"/>
      <c r="D23" s="17"/>
      <c r="E23" s="4"/>
      <c r="F23" s="17"/>
      <c r="G23" s="17"/>
      <c r="H23" s="4"/>
      <c r="I23" s="4"/>
      <c r="J23" s="4"/>
      <c r="K23" s="4"/>
      <c r="L23" s="17"/>
      <c r="M23" s="17"/>
      <c r="N23" s="17"/>
      <c r="O23" s="17"/>
      <c r="P23" s="17"/>
      <c r="Q23" s="17"/>
    </row>
    <row r="24" spans="1:17" ht="16" x14ac:dyDescent="0.2">
      <c r="A24" s="4" t="s">
        <v>26</v>
      </c>
      <c r="B24" s="4">
        <v>17</v>
      </c>
      <c r="C24" s="4">
        <v>17</v>
      </c>
      <c r="D24" s="17">
        <f t="shared" si="1"/>
        <v>907.9202768874502</v>
      </c>
      <c r="E24" s="4">
        <v>9</v>
      </c>
      <c r="F24" s="17">
        <f t="shared" si="2"/>
        <v>63.617251235193308</v>
      </c>
      <c r="G24" s="17">
        <f t="shared" si="3"/>
        <v>7.1358024691358031</v>
      </c>
      <c r="H24" s="4"/>
      <c r="I24" s="4">
        <v>79</v>
      </c>
      <c r="J24" s="4">
        <v>12</v>
      </c>
      <c r="K24" s="4"/>
      <c r="L24" s="17">
        <f t="shared" si="0"/>
        <v>6.583333333333333</v>
      </c>
      <c r="M24" s="17"/>
      <c r="N24" s="17">
        <f t="shared" si="4"/>
        <v>46.977366255144034</v>
      </c>
      <c r="O24" s="17">
        <f t="shared" si="5"/>
        <v>4.2279629629629625</v>
      </c>
      <c r="P24" s="17">
        <f t="shared" si="6"/>
        <v>4.76820267489712</v>
      </c>
      <c r="Q24" s="17">
        <f t="shared" si="7"/>
        <v>5.1675102880658441</v>
      </c>
    </row>
    <row r="25" spans="1:17" ht="16" x14ac:dyDescent="0.2">
      <c r="A25" s="4" t="s">
        <v>27</v>
      </c>
      <c r="B25" s="4">
        <v>16</v>
      </c>
      <c r="C25" s="4">
        <v>16</v>
      </c>
      <c r="D25" s="17">
        <f t="shared" si="1"/>
        <v>804.24771931898704</v>
      </c>
      <c r="E25" s="4">
        <v>9</v>
      </c>
      <c r="F25" s="17">
        <f t="shared" si="2"/>
        <v>63.617251235193308</v>
      </c>
      <c r="G25" s="17">
        <f t="shared" si="3"/>
        <v>6.3209876543209882</v>
      </c>
      <c r="H25" s="4"/>
      <c r="I25" s="4">
        <v>79</v>
      </c>
      <c r="J25" s="4">
        <v>12</v>
      </c>
      <c r="K25" s="4"/>
      <c r="L25" s="17">
        <f t="shared" si="0"/>
        <v>6.583333333333333</v>
      </c>
      <c r="M25" s="17"/>
      <c r="N25" s="17">
        <f t="shared" si="4"/>
        <v>41.613168724279838</v>
      </c>
      <c r="O25" s="17">
        <f t="shared" si="5"/>
        <v>3.7451851851851852</v>
      </c>
      <c r="P25" s="17">
        <f t="shared" si="6"/>
        <v>4.2237366255144035</v>
      </c>
      <c r="Q25" s="17">
        <f t="shared" si="7"/>
        <v>4.5774485596707821</v>
      </c>
    </row>
    <row r="28" spans="1:17" x14ac:dyDescent="0.2">
      <c r="A28" s="12" t="s">
        <v>28</v>
      </c>
    </row>
    <row r="29" spans="1:17" x14ac:dyDescent="0.2">
      <c r="A29" s="21" t="s">
        <v>34</v>
      </c>
    </row>
    <row r="30" spans="1:17" x14ac:dyDescent="0.2">
      <c r="A30" s="21" t="s">
        <v>35</v>
      </c>
    </row>
  </sheetData>
  <hyperlinks>
    <hyperlink ref="A28" r:id="rId1" xr:uid="{7344EE92-3F43-4624-95EB-C813D585469D}"/>
    <hyperlink ref="A30" r:id="rId2" xr:uid="{8CBBBE04-84C6-B842-B661-522AD8B4BF88}"/>
    <hyperlink ref="A29" r:id="rId3" xr:uid="{DB89FC1E-5BEF-4247-9F69-EBFCF8E722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www.lastregabike.de</vt:lpstr>
      <vt:lpstr>Diagramm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Bernd Pfeifer</cp:lastModifiedBy>
  <cp:revision/>
  <dcterms:created xsi:type="dcterms:W3CDTF">2023-12-30T17:36:23Z</dcterms:created>
  <dcterms:modified xsi:type="dcterms:W3CDTF">2024-03-02T19:15:40Z</dcterms:modified>
  <cp:category/>
  <cp:contentStatus/>
</cp:coreProperties>
</file>